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81" firstSheet="1" activeTab="1"/>
  </bookViews>
  <sheets>
    <sheet name="Трубки без покрытия" sheetId="4" r:id="rId1"/>
    <sheet name="Трубка" sheetId="8" r:id="rId2"/>
  </sheet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F8" i="8" l="1"/>
  <c r="G15" i="8"/>
  <c r="G19" i="8"/>
  <c r="G23" i="8"/>
  <c r="G10" i="8"/>
  <c r="G12" i="8"/>
  <c r="G17" i="8"/>
  <c r="G20" i="8"/>
  <c r="G24" i="8"/>
  <c r="G8" i="8"/>
  <c r="G13" i="8"/>
  <c r="G16" i="8"/>
  <c r="G21" i="8"/>
  <c r="G25" i="8"/>
  <c r="G9" i="8"/>
  <c r="G11" i="8"/>
  <c r="G14" i="8"/>
  <c r="G18" i="8"/>
  <c r="G22" i="8"/>
  <c r="C9" i="8"/>
  <c r="C11" i="8"/>
  <c r="C14" i="8"/>
  <c r="C18" i="8"/>
  <c r="C22" i="8"/>
  <c r="C15" i="8"/>
  <c r="C19" i="8"/>
  <c r="C23" i="8"/>
  <c r="C10" i="8"/>
  <c r="C12" i="8"/>
  <c r="C17" i="8"/>
  <c r="C20" i="8"/>
  <c r="C24" i="8"/>
  <c r="C8" i="8"/>
  <c r="C13" i="8"/>
  <c r="C16" i="8"/>
  <c r="C21" i="8"/>
  <c r="C25" i="8"/>
  <c r="F15" i="8"/>
  <c r="F19" i="8"/>
  <c r="F23" i="8"/>
  <c r="F10" i="8"/>
  <c r="F12" i="8"/>
  <c r="F17" i="8"/>
  <c r="F20" i="8"/>
  <c r="F24" i="8"/>
  <c r="F13" i="8"/>
  <c r="F16" i="8"/>
  <c r="F21" i="8"/>
  <c r="F25" i="8"/>
  <c r="F9" i="8"/>
  <c r="F11" i="8"/>
  <c r="F14" i="8"/>
  <c r="F18" i="8"/>
  <c r="F22" i="8"/>
  <c r="E15" i="8"/>
  <c r="E19" i="8"/>
  <c r="E23" i="8"/>
  <c r="E10" i="8"/>
  <c r="E12" i="8"/>
  <c r="E17" i="8"/>
  <c r="E20" i="8"/>
  <c r="E24" i="8"/>
  <c r="E8" i="8"/>
  <c r="E13" i="8"/>
  <c r="E16" i="8"/>
  <c r="E21" i="8"/>
  <c r="E25" i="8"/>
  <c r="E9" i="8"/>
  <c r="E11" i="8"/>
  <c r="E14" i="8"/>
  <c r="E18" i="8"/>
  <c r="E22" i="8"/>
  <c r="D15" i="8"/>
  <c r="D19" i="8"/>
  <c r="D23" i="8"/>
  <c r="D10" i="8"/>
  <c r="D12" i="8"/>
  <c r="D17" i="8"/>
  <c r="D20" i="8"/>
  <c r="D24" i="8"/>
  <c r="D8" i="8"/>
  <c r="D13" i="8"/>
  <c r="D16" i="8"/>
  <c r="D21" i="8"/>
  <c r="D25" i="8"/>
  <c r="D9" i="8"/>
  <c r="D11" i="8"/>
  <c r="D14" i="8"/>
  <c r="D18" i="8"/>
  <c r="D22" i="8"/>
  <c r="J3" i="4"/>
  <c r="H3" i="4"/>
  <c r="D3" i="4"/>
  <c r="C3" i="4"/>
  <c r="D12" i="4" l="1"/>
  <c r="J12" i="4" s="1"/>
  <c r="C4" i="4"/>
  <c r="C5" i="4"/>
  <c r="J5" i="4" s="1"/>
  <c r="C6" i="4"/>
  <c r="C7" i="4"/>
  <c r="J7" i="4" s="1"/>
  <c r="C8" i="4"/>
  <c r="C9" i="4"/>
  <c r="J9" i="4" s="1"/>
  <c r="C10" i="4"/>
  <c r="C11" i="4"/>
  <c r="C12" i="4"/>
  <c r="D4" i="4"/>
  <c r="J4" i="4" s="1"/>
  <c r="D5" i="4"/>
  <c r="D6" i="4"/>
  <c r="D7" i="4"/>
  <c r="D8" i="4"/>
  <c r="J8" i="4" s="1"/>
  <c r="D9" i="4"/>
  <c r="D10" i="4"/>
  <c r="D11" i="4"/>
  <c r="H12" i="4"/>
  <c r="H11" i="4"/>
  <c r="H10" i="4"/>
  <c r="H9" i="4"/>
  <c r="H8" i="4"/>
  <c r="I7" i="4"/>
  <c r="K7" i="4" s="1"/>
  <c r="H7" i="4"/>
  <c r="H6" i="4"/>
  <c r="I5" i="4"/>
  <c r="K5" i="4" s="1"/>
  <c r="H5" i="4"/>
  <c r="H4" i="4"/>
  <c r="I4" i="4" l="1"/>
  <c r="K4" i="4" s="1"/>
  <c r="I9" i="4"/>
  <c r="K9" i="4" s="1"/>
  <c r="I11" i="4"/>
  <c r="K11" i="4" s="1"/>
  <c r="J11" i="4"/>
  <c r="I12" i="4"/>
  <c r="K12" i="4" s="1"/>
  <c r="I8" i="4"/>
  <c r="K8" i="4" s="1"/>
  <c r="J10" i="4"/>
  <c r="I6" i="4"/>
  <c r="K6" i="4" s="1"/>
  <c r="I3" i="4"/>
  <c r="K3" i="4" s="1"/>
  <c r="I10" i="4"/>
  <c r="K10" i="4" s="1"/>
  <c r="J6" i="4"/>
</calcChain>
</file>

<file path=xl/sharedStrings.xml><?xml version="1.0" encoding="utf-8"?>
<sst xmlns="http://schemas.openxmlformats.org/spreadsheetml/2006/main" count="18" uniqueCount="18">
  <si>
    <t>Диаметр, м</t>
  </si>
  <si>
    <t>Количество ленты, м</t>
  </si>
  <si>
    <t>Диаметр, мм</t>
  </si>
  <si>
    <t>Толщина, мм</t>
  </si>
  <si>
    <t>Расчет количества трубчатого материала K-FLEX</t>
  </si>
  <si>
    <t>Толщина, м</t>
  </si>
  <si>
    <t xml:space="preserve">Длина трубы, м </t>
  </si>
  <si>
    <t>Коэффициент запаса на раскрой, 10 %</t>
  </si>
  <si>
    <t>π</t>
  </si>
  <si>
    <t>Количество трубчатого материала, м</t>
  </si>
  <si>
    <t>Количество клея, л</t>
  </si>
  <si>
    <t>очиститель, л</t>
  </si>
  <si>
    <t>Толщина изоляции, мм</t>
  </si>
  <si>
    <t>L=</t>
  </si>
  <si>
    <t>Наружный диаметр трубопровода, мм</t>
  </si>
  <si>
    <t>Количество клея K-FLEX, л</t>
  </si>
  <si>
    <t>для теплоизоляционной трубки в системе с покрытиями</t>
  </si>
  <si>
    <t xml:space="preserve"> AL CLAD, IC CLAD BK/SR, IN CLAD black/grey длиной 1 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</si>
</sst>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B0F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0" xfId="0" applyNumberFormat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/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/>
    <xf numFmtId="2" fontId="1" fillId="0" borderId="2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NumberForma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" fillId="0" borderId="0" xfId="0" applyNumberFormat="1" applyFont="1"/>
    <xf numFmtId="164" fontId="12" fillId="0" borderId="0" xfId="0" applyNumberFormat="1" applyFont="1"/>
    <xf numFmtId="164" fontId="8" fillId="3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center" vertical="center"/>
    </xf>
    <xf numFmtId="164" fontId="8" fillId="11" borderId="1" xfId="0" applyNumberFormat="1" applyFont="1" applyFill="1" applyBorder="1" applyAlignment="1">
      <alignment horizontal="center" vertical="center"/>
    </xf>
    <xf numFmtId="164" fontId="8" fillId="1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64" fontId="8" fillId="1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11" sqref="A11:K11"/>
    </sheetView>
  </sheetViews>
  <sheetFormatPr defaultRowHeight="15" x14ac:dyDescent="0.25"/>
  <cols>
    <col min="4" max="4" width="9.28515625" customWidth="1"/>
    <col min="5" max="5" width="8.85546875" customWidth="1"/>
    <col min="6" max="6" width="12.140625" customWidth="1"/>
    <col min="7" max="7" width="7.42578125" style="1" customWidth="1"/>
    <col min="8" max="8" width="12.85546875" style="1" customWidth="1"/>
    <col min="9" max="9" width="11.5703125" style="1" bestFit="1" customWidth="1"/>
    <col min="10" max="10" width="12.140625" style="1" customWidth="1"/>
    <col min="11" max="11" width="12.7109375" customWidth="1"/>
  </cols>
  <sheetData>
    <row r="1" spans="1:11" x14ac:dyDescent="0.25">
      <c r="A1" s="59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60" x14ac:dyDescent="0.25">
      <c r="A2" s="5" t="s">
        <v>2</v>
      </c>
      <c r="B2" s="6" t="s">
        <v>3</v>
      </c>
      <c r="C2" s="5" t="s">
        <v>0</v>
      </c>
      <c r="D2" s="6" t="s">
        <v>5</v>
      </c>
      <c r="E2" s="6" t="s">
        <v>6</v>
      </c>
      <c r="F2" s="6" t="s">
        <v>7</v>
      </c>
      <c r="G2" s="10" t="s">
        <v>8</v>
      </c>
      <c r="H2" s="7" t="s">
        <v>9</v>
      </c>
      <c r="I2" s="7" t="s">
        <v>10</v>
      </c>
      <c r="J2" s="7" t="s">
        <v>1</v>
      </c>
      <c r="K2" s="12" t="s">
        <v>11</v>
      </c>
    </row>
    <row r="3" spans="1:11" s="4" customFormat="1" x14ac:dyDescent="0.25">
      <c r="A3" s="8">
        <v>22</v>
      </c>
      <c r="B3" s="2">
        <v>19</v>
      </c>
      <c r="C3" s="8">
        <f>A3/1000</f>
        <v>2.1999999999999999E-2</v>
      </c>
      <c r="D3" s="2">
        <f>B3/1000</f>
        <v>1.9E-2</v>
      </c>
      <c r="E3" s="2">
        <v>3584</v>
      </c>
      <c r="F3" s="2">
        <v>1.1000000000000001</v>
      </c>
      <c r="G3" s="3">
        <v>3.14</v>
      </c>
      <c r="H3" s="3">
        <f>E3*F3</f>
        <v>3942.4000000000005</v>
      </c>
      <c r="I3" s="3">
        <f>((0.3*D3*E3)+(0.3*G3/4*((C3+2*D3)^2-C3^2)*E3/2))*1.1</f>
        <v>23.918182041599998</v>
      </c>
      <c r="J3" s="9">
        <f>(E3+((G3*(C3+2*D3)+0.05)*E3/2))*1.1</f>
        <v>4412.3340800000005</v>
      </c>
      <c r="K3" s="11">
        <f>0.25*I3</f>
        <v>5.9795455103999995</v>
      </c>
    </row>
    <row r="4" spans="1:11" s="4" customFormat="1" x14ac:dyDescent="0.25">
      <c r="A4" s="13">
        <v>28</v>
      </c>
      <c r="B4" s="14">
        <v>19</v>
      </c>
      <c r="C4" s="13">
        <f t="shared" ref="C4:C12" si="0">A4/1000</f>
        <v>2.8000000000000001E-2</v>
      </c>
      <c r="D4" s="14">
        <f t="shared" ref="D4:D11" si="1">B4/1000</f>
        <v>1.9E-2</v>
      </c>
      <c r="E4" s="14">
        <v>1392</v>
      </c>
      <c r="F4" s="14">
        <v>1.1000000000000001</v>
      </c>
      <c r="G4" s="15">
        <v>3.14</v>
      </c>
      <c r="H4" s="15">
        <f t="shared" ref="H4:H12" si="2">E4*F4</f>
        <v>1531.2</v>
      </c>
      <c r="I4" s="15">
        <f t="shared" ref="I4:I12" si="3">((0.3*D4*E4)+(0.3*G4/4*((C4+2*D4)^2-C4^2)*E4/2))*1.1</f>
        <v>9.3718673135999992</v>
      </c>
      <c r="J4" s="15">
        <f t="shared" ref="J4:J12" si="4">(E4+((G4*(C4+2*D4)+0.05)*E4/2))*1.1</f>
        <v>1728.1429440000002</v>
      </c>
      <c r="K4" s="16">
        <f t="shared" ref="K4:K12" si="5">0.25*I4</f>
        <v>2.3429668283999998</v>
      </c>
    </row>
    <row r="5" spans="1:11" s="4" customFormat="1" x14ac:dyDescent="0.25">
      <c r="A5" s="17">
        <v>35</v>
      </c>
      <c r="B5" s="18">
        <v>19</v>
      </c>
      <c r="C5" s="17">
        <f t="shared" si="0"/>
        <v>3.5000000000000003E-2</v>
      </c>
      <c r="D5" s="18">
        <f t="shared" si="1"/>
        <v>1.9E-2</v>
      </c>
      <c r="E5" s="18">
        <v>684</v>
      </c>
      <c r="F5" s="18">
        <v>1.1000000000000001</v>
      </c>
      <c r="G5" s="19">
        <v>3.14</v>
      </c>
      <c r="H5" s="19">
        <f t="shared" si="2"/>
        <v>752.40000000000009</v>
      </c>
      <c r="I5" s="19">
        <f t="shared" si="3"/>
        <v>4.6522742903999994</v>
      </c>
      <c r="J5" s="19">
        <f t="shared" si="4"/>
        <v>857.44256400000006</v>
      </c>
      <c r="K5" s="20">
        <f t="shared" si="5"/>
        <v>1.1630685725999999</v>
      </c>
    </row>
    <row r="6" spans="1:11" s="4" customFormat="1" x14ac:dyDescent="0.25">
      <c r="A6" s="21">
        <v>42</v>
      </c>
      <c r="B6" s="22">
        <v>19</v>
      </c>
      <c r="C6" s="21">
        <f t="shared" si="0"/>
        <v>4.2000000000000003E-2</v>
      </c>
      <c r="D6" s="22">
        <f t="shared" si="1"/>
        <v>1.9E-2</v>
      </c>
      <c r="E6" s="22">
        <v>928</v>
      </c>
      <c r="F6" s="22">
        <v>1.1000000000000001</v>
      </c>
      <c r="G6" s="23">
        <v>3.14</v>
      </c>
      <c r="H6" s="23">
        <f t="shared" si="2"/>
        <v>1020.8000000000001</v>
      </c>
      <c r="I6" s="23">
        <f t="shared" si="3"/>
        <v>6.3758034911999992</v>
      </c>
      <c r="J6" s="23">
        <f t="shared" si="4"/>
        <v>1174.5324800000003</v>
      </c>
      <c r="K6" s="24">
        <f t="shared" si="5"/>
        <v>1.5939508727999998</v>
      </c>
    </row>
    <row r="7" spans="1:11" s="4" customFormat="1" x14ac:dyDescent="0.25">
      <c r="A7" s="25">
        <v>48</v>
      </c>
      <c r="B7" s="26">
        <v>19</v>
      </c>
      <c r="C7" s="25">
        <f t="shared" si="0"/>
        <v>4.8000000000000001E-2</v>
      </c>
      <c r="D7" s="26">
        <f t="shared" si="1"/>
        <v>1.9E-2</v>
      </c>
      <c r="E7" s="26">
        <v>216</v>
      </c>
      <c r="F7" s="26">
        <v>1.1000000000000001</v>
      </c>
      <c r="G7" s="27">
        <v>3.14</v>
      </c>
      <c r="H7" s="27">
        <f t="shared" si="2"/>
        <v>237.60000000000002</v>
      </c>
      <c r="I7" s="27">
        <f t="shared" si="3"/>
        <v>1.4967809208</v>
      </c>
      <c r="J7" s="27">
        <f t="shared" si="4"/>
        <v>275.62075200000004</v>
      </c>
      <c r="K7" s="28">
        <f t="shared" si="5"/>
        <v>0.37419523020000001</v>
      </c>
    </row>
    <row r="8" spans="1:11" s="4" customFormat="1" x14ac:dyDescent="0.25">
      <c r="A8" s="8">
        <v>57</v>
      </c>
      <c r="B8" s="2">
        <v>19</v>
      </c>
      <c r="C8" s="8">
        <f t="shared" si="0"/>
        <v>5.7000000000000002E-2</v>
      </c>
      <c r="D8" s="2">
        <f t="shared" si="1"/>
        <v>1.9E-2</v>
      </c>
      <c r="E8" s="2">
        <v>1540</v>
      </c>
      <c r="F8" s="2">
        <v>1.1000000000000001</v>
      </c>
      <c r="G8" s="3">
        <v>3.14</v>
      </c>
      <c r="H8" s="3">
        <f t="shared" si="2"/>
        <v>1694.0000000000002</v>
      </c>
      <c r="I8" s="3">
        <f t="shared" si="3"/>
        <v>10.807930055999998</v>
      </c>
      <c r="J8" s="3">
        <f t="shared" si="4"/>
        <v>1989.0101000000002</v>
      </c>
      <c r="K8" s="11">
        <f t="shared" si="5"/>
        <v>2.7019825139999996</v>
      </c>
    </row>
    <row r="9" spans="1:11" s="4" customFormat="1" x14ac:dyDescent="0.25">
      <c r="A9" s="13">
        <v>76</v>
      </c>
      <c r="B9" s="14">
        <v>19</v>
      </c>
      <c r="C9" s="13">
        <f t="shared" si="0"/>
        <v>7.5999999999999998E-2</v>
      </c>
      <c r="D9" s="14">
        <f t="shared" si="1"/>
        <v>1.9E-2</v>
      </c>
      <c r="E9" s="14">
        <v>2178</v>
      </c>
      <c r="F9" s="14">
        <v>1.1000000000000001</v>
      </c>
      <c r="G9" s="15">
        <v>3.14</v>
      </c>
      <c r="H9" s="15">
        <f t="shared" si="2"/>
        <v>2395.8000000000002</v>
      </c>
      <c r="I9" s="15">
        <f t="shared" si="3"/>
        <v>15.692861348999999</v>
      </c>
      <c r="J9" s="15">
        <f t="shared" si="4"/>
        <v>2884.4952840000001</v>
      </c>
      <c r="K9" s="16">
        <f t="shared" si="5"/>
        <v>3.9232153372499998</v>
      </c>
    </row>
    <row r="10" spans="1:11" s="4" customFormat="1" x14ac:dyDescent="0.25">
      <c r="A10" s="29">
        <v>89</v>
      </c>
      <c r="B10" s="30">
        <v>19</v>
      </c>
      <c r="C10" s="29">
        <f t="shared" si="0"/>
        <v>8.8999999999999996E-2</v>
      </c>
      <c r="D10" s="30">
        <f t="shared" si="1"/>
        <v>1.9E-2</v>
      </c>
      <c r="E10" s="30">
        <v>406</v>
      </c>
      <c r="F10" s="30">
        <v>1.1000000000000001</v>
      </c>
      <c r="G10" s="31">
        <v>3.14</v>
      </c>
      <c r="H10" s="31">
        <f t="shared" si="2"/>
        <v>446.6</v>
      </c>
      <c r="I10" s="31">
        <f t="shared" si="3"/>
        <v>2.9772553272</v>
      </c>
      <c r="J10" s="31">
        <f t="shared" si="4"/>
        <v>546.81257400000004</v>
      </c>
      <c r="K10" s="32">
        <f t="shared" si="5"/>
        <v>0.74431383179999999</v>
      </c>
    </row>
    <row r="11" spans="1:11" s="4" customFormat="1" x14ac:dyDescent="0.25">
      <c r="A11" s="21">
        <v>108</v>
      </c>
      <c r="B11" s="22">
        <v>19</v>
      </c>
      <c r="C11" s="21">
        <f t="shared" si="0"/>
        <v>0.108</v>
      </c>
      <c r="D11" s="22">
        <f t="shared" si="1"/>
        <v>1.9E-2</v>
      </c>
      <c r="E11" s="22">
        <v>36</v>
      </c>
      <c r="F11" s="22">
        <v>1.1000000000000001</v>
      </c>
      <c r="G11" s="23">
        <v>3.14</v>
      </c>
      <c r="H11" s="23">
        <f t="shared" si="2"/>
        <v>39.6</v>
      </c>
      <c r="I11" s="23">
        <f t="shared" si="3"/>
        <v>0.27072631079999998</v>
      </c>
      <c r="J11" s="23">
        <f t="shared" si="4"/>
        <v>49.66711200000001</v>
      </c>
      <c r="K11" s="24">
        <f t="shared" si="5"/>
        <v>6.7681577699999995E-2</v>
      </c>
    </row>
    <row r="12" spans="1:11" s="4" customFormat="1" x14ac:dyDescent="0.25">
      <c r="A12" s="8">
        <v>160</v>
      </c>
      <c r="B12" s="2">
        <v>19</v>
      </c>
      <c r="C12" s="8">
        <f t="shared" si="0"/>
        <v>0.16</v>
      </c>
      <c r="D12" s="2">
        <f>B12/1000</f>
        <v>1.9E-2</v>
      </c>
      <c r="E12" s="2">
        <v>24</v>
      </c>
      <c r="F12" s="2">
        <v>1.1000000000000001</v>
      </c>
      <c r="G12" s="3">
        <v>3.14</v>
      </c>
      <c r="H12" s="3">
        <f t="shared" si="2"/>
        <v>26.400000000000002</v>
      </c>
      <c r="I12" s="3">
        <f t="shared" si="3"/>
        <v>0.19276939439999999</v>
      </c>
      <c r="J12" s="3">
        <f t="shared" si="4"/>
        <v>35.266704000000004</v>
      </c>
      <c r="K12" s="11">
        <f t="shared" si="5"/>
        <v>4.8192348599999997E-2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5" workbookViewId="0">
      <selection activeCell="I12" sqref="I12"/>
    </sheetView>
  </sheetViews>
  <sheetFormatPr defaultRowHeight="15" x14ac:dyDescent="0.25"/>
  <cols>
    <col min="1" max="1" width="15.7109375" style="35" customWidth="1"/>
    <col min="2" max="2" width="10.140625" style="39" hidden="1" customWidth="1"/>
    <col min="3" max="3" width="12.140625" customWidth="1"/>
    <col min="4" max="4" width="13" style="33" customWidth="1"/>
    <col min="5" max="5" width="12.5703125" customWidth="1"/>
    <col min="6" max="6" width="12.7109375" customWidth="1"/>
    <col min="7" max="7" width="14.140625" customWidth="1"/>
    <col min="9" max="9" width="13.5703125" customWidth="1"/>
  </cols>
  <sheetData>
    <row r="1" spans="1:9" ht="7.5" customHeight="1" thickBot="1" x14ac:dyDescent="0.3"/>
    <row r="2" spans="1:9" ht="18.75" customHeight="1" x14ac:dyDescent="0.25">
      <c r="A2" s="60" t="s">
        <v>15</v>
      </c>
      <c r="B2" s="61"/>
      <c r="C2" s="61"/>
      <c r="D2" s="61"/>
      <c r="E2" s="61"/>
      <c r="F2" s="61"/>
      <c r="G2" s="62"/>
      <c r="H2" s="52" t="s">
        <v>13</v>
      </c>
      <c r="I2" s="53">
        <v>1</v>
      </c>
    </row>
    <row r="3" spans="1:9" ht="25.5" customHeight="1" x14ac:dyDescent="0.25">
      <c r="A3" s="65" t="s">
        <v>16</v>
      </c>
      <c r="B3" s="66"/>
      <c r="C3" s="66"/>
      <c r="D3" s="66"/>
      <c r="E3" s="66"/>
      <c r="F3" s="66"/>
      <c r="G3" s="67"/>
      <c r="H3" s="36"/>
      <c r="I3" s="35"/>
    </row>
    <row r="4" spans="1:9" ht="20.25" customHeight="1" thickBot="1" x14ac:dyDescent="0.3">
      <c r="A4" s="68" t="s">
        <v>17</v>
      </c>
      <c r="B4" s="69"/>
      <c r="C4" s="69"/>
      <c r="D4" s="69"/>
      <c r="E4" s="69"/>
      <c r="F4" s="69"/>
      <c r="G4" s="70"/>
      <c r="H4" s="36"/>
      <c r="I4" s="35"/>
    </row>
    <row r="5" spans="1:9" ht="56.25" customHeight="1" x14ac:dyDescent="0.25">
      <c r="A5" s="63" t="s">
        <v>14</v>
      </c>
      <c r="B5" s="58"/>
      <c r="C5" s="63" t="s">
        <v>12</v>
      </c>
      <c r="D5" s="63"/>
      <c r="E5" s="63"/>
      <c r="F5" s="63"/>
      <c r="G5" s="63"/>
    </row>
    <row r="6" spans="1:9" s="34" customFormat="1" x14ac:dyDescent="0.25">
      <c r="A6" s="64"/>
      <c r="B6" s="55"/>
      <c r="C6" s="51">
        <v>9</v>
      </c>
      <c r="D6" s="51">
        <v>13</v>
      </c>
      <c r="E6" s="51">
        <v>19</v>
      </c>
      <c r="F6" s="51">
        <v>25</v>
      </c>
      <c r="G6" s="51">
        <v>32</v>
      </c>
    </row>
    <row r="7" spans="1:9" s="40" customFormat="1" ht="39.75" hidden="1" customHeight="1" x14ac:dyDescent="0.25">
      <c r="A7" s="56"/>
      <c r="B7" s="54"/>
      <c r="C7" s="57">
        <f t="shared" ref="C7:G7" si="0">C6/1000</f>
        <v>8.9999999999999993E-3</v>
      </c>
      <c r="D7" s="57">
        <f t="shared" si="0"/>
        <v>1.2999999999999999E-2</v>
      </c>
      <c r="E7" s="57">
        <f t="shared" si="0"/>
        <v>1.9E-2</v>
      </c>
      <c r="F7" s="57">
        <f t="shared" si="0"/>
        <v>2.5000000000000001E-2</v>
      </c>
      <c r="G7" s="57">
        <f t="shared" si="0"/>
        <v>3.2000000000000001E-2</v>
      </c>
    </row>
    <row r="8" spans="1:9" x14ac:dyDescent="0.25">
      <c r="A8" s="38">
        <v>15</v>
      </c>
      <c r="B8" s="37">
        <f t="shared" ref="B8:B25" si="1">A8/1000</f>
        <v>1.4999999999999999E-2</v>
      </c>
      <c r="C8" s="71">
        <f t="shared" ref="C8:C25" si="2">(($C$7*$I$2)+(0.785*((B8+2*$C$7)^2-B8^2)*$I$2))*0.3</f>
        <v>2.9034719999999998E-3</v>
      </c>
      <c r="D8" s="41">
        <f t="shared" ref="D8:D25" si="3">(($D$7*$I$2)+(0.785*((B8+2*$D$7)^2-B8^2)*$I$2))*0.3</f>
        <v>4.2428879999999993E-3</v>
      </c>
      <c r="E8" s="44">
        <f t="shared" ref="E8:E25" si="4">(($E$7*$I$2)+(0.785*((B8+2*$E$7)^2-B8^2)*$I$2))*0.3</f>
        <v>6.3085319999999995E-3</v>
      </c>
      <c r="F8" s="46">
        <f t="shared" ref="F8:F25" si="5">(($F$7*$I$2)+(0.785*((B8+2*$F$7)^2-B8^2)*$I$2))*0.3</f>
        <v>8.4419999999999999E-3</v>
      </c>
      <c r="G8" s="43">
        <f t="shared" ref="G8:G25" si="6">(($G$7*$I$2)+(0.785*((B8+2*$G$7)^2-B8^2)*$I$2))*0.3</f>
        <v>1.1016768E-2</v>
      </c>
    </row>
    <row r="9" spans="1:9" x14ac:dyDescent="0.25">
      <c r="A9" s="38">
        <v>18</v>
      </c>
      <c r="B9" s="37">
        <f t="shared" si="1"/>
        <v>1.7999999999999999E-2</v>
      </c>
      <c r="C9" s="71">
        <f t="shared" si="2"/>
        <v>2.9289059999999998E-3</v>
      </c>
      <c r="D9" s="41">
        <f t="shared" si="3"/>
        <v>4.2796259999999999E-3</v>
      </c>
      <c r="E9" s="44">
        <f t="shared" si="4"/>
        <v>6.3622259999999995E-3</v>
      </c>
      <c r="F9" s="47">
        <f t="shared" si="5"/>
        <v>8.5126500000000001E-3</v>
      </c>
      <c r="G9" s="43">
        <f t="shared" si="6"/>
        <v>1.1107199999999999E-2</v>
      </c>
    </row>
    <row r="10" spans="1:9" x14ac:dyDescent="0.25">
      <c r="A10" s="38">
        <v>22</v>
      </c>
      <c r="B10" s="37">
        <f t="shared" si="1"/>
        <v>2.1999999999999999E-2</v>
      </c>
      <c r="C10" s="71">
        <f t="shared" si="2"/>
        <v>2.9628179999999994E-3</v>
      </c>
      <c r="D10" s="41">
        <f t="shared" si="3"/>
        <v>4.3286099999999992E-3</v>
      </c>
      <c r="E10" s="44">
        <f t="shared" si="4"/>
        <v>6.433818E-3</v>
      </c>
      <c r="F10" s="47">
        <f t="shared" si="5"/>
        <v>8.606850000000001E-3</v>
      </c>
      <c r="G10" s="43">
        <f t="shared" si="6"/>
        <v>1.1227776E-2</v>
      </c>
    </row>
    <row r="11" spans="1:9" x14ac:dyDescent="0.25">
      <c r="A11" s="38">
        <v>28</v>
      </c>
      <c r="B11" s="37">
        <f t="shared" si="1"/>
        <v>2.8000000000000001E-2</v>
      </c>
      <c r="C11" s="71">
        <f t="shared" si="2"/>
        <v>3.0136859999999998E-3</v>
      </c>
      <c r="D11" s="41">
        <f t="shared" si="3"/>
        <v>4.4020859999999995E-3</v>
      </c>
      <c r="E11" s="45">
        <f t="shared" si="4"/>
        <v>6.5412059999999999E-3</v>
      </c>
      <c r="F11" s="47">
        <f t="shared" si="5"/>
        <v>8.7481499999999997E-3</v>
      </c>
      <c r="G11" s="43">
        <f t="shared" si="6"/>
        <v>1.1408639999999999E-2</v>
      </c>
    </row>
    <row r="12" spans="1:9" x14ac:dyDescent="0.25">
      <c r="A12" s="38">
        <v>35</v>
      </c>
      <c r="B12" s="37">
        <f t="shared" si="1"/>
        <v>3.5000000000000003E-2</v>
      </c>
      <c r="C12" s="71">
        <f t="shared" si="2"/>
        <v>3.0730319999999998E-3</v>
      </c>
      <c r="D12" s="41">
        <f t="shared" si="3"/>
        <v>4.4878079999999994E-3</v>
      </c>
      <c r="E12" s="45">
        <f t="shared" si="4"/>
        <v>6.6664920000000004E-3</v>
      </c>
      <c r="F12" s="47">
        <f t="shared" si="5"/>
        <v>8.912999999999999E-3</v>
      </c>
      <c r="G12" s="48">
        <f t="shared" si="6"/>
        <v>1.1619648E-2</v>
      </c>
    </row>
    <row r="13" spans="1:9" x14ac:dyDescent="0.25">
      <c r="A13" s="38">
        <v>42</v>
      </c>
      <c r="B13" s="37">
        <f t="shared" si="1"/>
        <v>4.2000000000000003E-2</v>
      </c>
      <c r="C13" s="71">
        <f t="shared" si="2"/>
        <v>3.1323779999999995E-3</v>
      </c>
      <c r="D13" s="42">
        <f t="shared" si="3"/>
        <v>4.5735300000000001E-3</v>
      </c>
      <c r="E13" s="45">
        <f t="shared" si="4"/>
        <v>6.7917780000000001E-3</v>
      </c>
      <c r="F13" s="47">
        <f t="shared" si="5"/>
        <v>9.0778500000000002E-3</v>
      </c>
      <c r="G13" s="48">
        <f t="shared" si="6"/>
        <v>1.1830656E-2</v>
      </c>
    </row>
    <row r="14" spans="1:9" x14ac:dyDescent="0.25">
      <c r="A14" s="38">
        <v>48</v>
      </c>
      <c r="B14" s="37">
        <f t="shared" si="1"/>
        <v>4.8000000000000001E-2</v>
      </c>
      <c r="C14" s="71">
        <f t="shared" si="2"/>
        <v>3.1832459999999998E-3</v>
      </c>
      <c r="D14" s="42">
        <f t="shared" si="3"/>
        <v>4.6470059999999995E-3</v>
      </c>
      <c r="E14" s="45">
        <f t="shared" si="4"/>
        <v>6.8991659999999991E-3</v>
      </c>
      <c r="F14" s="47">
        <f t="shared" si="5"/>
        <v>9.2191500000000006E-3</v>
      </c>
      <c r="G14" s="48">
        <f t="shared" si="6"/>
        <v>1.2011519999999999E-2</v>
      </c>
    </row>
    <row r="15" spans="1:9" x14ac:dyDescent="0.25">
      <c r="A15" s="38">
        <v>54</v>
      </c>
      <c r="B15" s="37">
        <f t="shared" si="1"/>
        <v>5.3999999999999999E-2</v>
      </c>
      <c r="C15" s="71">
        <f t="shared" si="2"/>
        <v>3.2341139999999997E-3</v>
      </c>
      <c r="D15" s="42">
        <f t="shared" si="3"/>
        <v>4.7204819999999998E-3</v>
      </c>
      <c r="E15" s="45">
        <f t="shared" si="4"/>
        <v>7.0065539999999999E-3</v>
      </c>
      <c r="F15" s="47">
        <f t="shared" si="5"/>
        <v>9.3604500000000011E-3</v>
      </c>
      <c r="G15" s="48">
        <f t="shared" si="6"/>
        <v>1.2192384000000001E-2</v>
      </c>
    </row>
    <row r="16" spans="1:9" x14ac:dyDescent="0.25">
      <c r="A16" s="38">
        <v>60</v>
      </c>
      <c r="B16" s="37">
        <f t="shared" si="1"/>
        <v>0.06</v>
      </c>
      <c r="C16" s="71">
        <f t="shared" si="2"/>
        <v>3.2849820000000001E-3</v>
      </c>
      <c r="D16" s="42">
        <f t="shared" si="3"/>
        <v>4.7939579999999992E-3</v>
      </c>
      <c r="E16" s="45">
        <f t="shared" si="4"/>
        <v>7.1139419999999998E-3</v>
      </c>
      <c r="F16" s="49">
        <f t="shared" si="5"/>
        <v>9.5017499999999998E-3</v>
      </c>
      <c r="G16" s="48">
        <f t="shared" si="6"/>
        <v>1.2373248E-2</v>
      </c>
    </row>
    <row r="17" spans="1:7" x14ac:dyDescent="0.25">
      <c r="A17" s="38">
        <v>76</v>
      </c>
      <c r="B17" s="37">
        <f t="shared" si="1"/>
        <v>7.5999999999999998E-2</v>
      </c>
      <c r="C17" s="71">
        <f t="shared" si="2"/>
        <v>3.42063E-3</v>
      </c>
      <c r="D17" s="42">
        <f t="shared" si="3"/>
        <v>4.9898939999999991E-3</v>
      </c>
      <c r="E17" s="45">
        <f t="shared" si="4"/>
        <v>7.4003099999999985E-3</v>
      </c>
      <c r="F17" s="49">
        <f t="shared" si="5"/>
        <v>9.8785499999999998E-3</v>
      </c>
      <c r="G17" s="41">
        <f t="shared" si="6"/>
        <v>1.2855552000000001E-2</v>
      </c>
    </row>
    <row r="18" spans="1:7" x14ac:dyDescent="0.25">
      <c r="A18" s="38">
        <v>89</v>
      </c>
      <c r="B18" s="37">
        <f t="shared" si="1"/>
        <v>8.8999999999999996E-2</v>
      </c>
      <c r="C18" s="41">
        <f t="shared" si="2"/>
        <v>3.5308439999999996E-3</v>
      </c>
      <c r="D18" s="42">
        <f t="shared" si="3"/>
        <v>5.1490919999999992E-3</v>
      </c>
      <c r="E18" s="46">
        <f t="shared" si="4"/>
        <v>7.6329840000000006E-3</v>
      </c>
      <c r="F18" s="49">
        <f t="shared" si="5"/>
        <v>1.0184700000000001E-2</v>
      </c>
      <c r="G18" s="41">
        <f t="shared" si="6"/>
        <v>1.3247424000000001E-2</v>
      </c>
    </row>
    <row r="19" spans="1:7" x14ac:dyDescent="0.25">
      <c r="A19" s="38">
        <v>102</v>
      </c>
      <c r="B19" s="37">
        <f t="shared" si="1"/>
        <v>0.10199999999999999</v>
      </c>
      <c r="C19" s="41">
        <f t="shared" si="2"/>
        <v>3.641058E-3</v>
      </c>
      <c r="D19" s="42">
        <f t="shared" si="3"/>
        <v>5.3082899999999994E-3</v>
      </c>
      <c r="E19" s="46">
        <f t="shared" si="4"/>
        <v>7.8656579999999993E-3</v>
      </c>
      <c r="F19" s="49">
        <f t="shared" si="5"/>
        <v>1.0490849999999999E-2</v>
      </c>
      <c r="G19" s="42">
        <f t="shared" si="6"/>
        <v>1.3639295999999999E-2</v>
      </c>
    </row>
    <row r="20" spans="1:7" x14ac:dyDescent="0.25">
      <c r="A20" s="38">
        <v>108</v>
      </c>
      <c r="B20" s="37">
        <f t="shared" si="1"/>
        <v>0.108</v>
      </c>
      <c r="C20" s="41">
        <f t="shared" si="2"/>
        <v>3.6919260000000003E-3</v>
      </c>
      <c r="D20" s="42">
        <f t="shared" si="3"/>
        <v>5.3817660000000005E-3</v>
      </c>
      <c r="E20" s="46">
        <f t="shared" si="4"/>
        <v>7.9730459999999993E-3</v>
      </c>
      <c r="F20" s="43">
        <f t="shared" si="5"/>
        <v>1.063215E-2</v>
      </c>
      <c r="G20" s="42">
        <f t="shared" si="6"/>
        <v>1.382016E-2</v>
      </c>
    </row>
    <row r="21" spans="1:7" x14ac:dyDescent="0.25">
      <c r="A21" s="38">
        <v>114</v>
      </c>
      <c r="B21" s="37">
        <f t="shared" si="1"/>
        <v>0.114</v>
      </c>
      <c r="C21" s="41">
        <f t="shared" si="2"/>
        <v>3.7427940000000002E-3</v>
      </c>
      <c r="D21" s="42">
        <f t="shared" si="3"/>
        <v>5.4552419999999999E-3</v>
      </c>
      <c r="E21" s="46">
        <f t="shared" si="4"/>
        <v>8.0804339999999992E-3</v>
      </c>
      <c r="F21" s="43">
        <f t="shared" si="5"/>
        <v>1.0773450000000002E-2</v>
      </c>
      <c r="G21" s="42">
        <f t="shared" si="6"/>
        <v>1.4001023999999999E-2</v>
      </c>
    </row>
    <row r="22" spans="1:7" x14ac:dyDescent="0.25">
      <c r="A22" s="38">
        <v>125</v>
      </c>
      <c r="B22" s="37">
        <f t="shared" si="1"/>
        <v>0.125</v>
      </c>
      <c r="C22" s="41">
        <f t="shared" si="2"/>
        <v>3.8360519999999987E-3</v>
      </c>
      <c r="D22" s="44">
        <f t="shared" si="3"/>
        <v>5.589948E-3</v>
      </c>
      <c r="E22" s="46">
        <f t="shared" si="4"/>
        <v>8.2773120000000002E-3</v>
      </c>
      <c r="F22" s="43">
        <f t="shared" si="5"/>
        <v>1.1032500000000001E-2</v>
      </c>
      <c r="G22" s="42">
        <f t="shared" si="6"/>
        <v>1.4332608E-2</v>
      </c>
    </row>
    <row r="23" spans="1:7" x14ac:dyDescent="0.25">
      <c r="A23" s="38">
        <v>133</v>
      </c>
      <c r="B23" s="37">
        <f t="shared" si="1"/>
        <v>0.13300000000000001</v>
      </c>
      <c r="C23" s="41">
        <f t="shared" si="2"/>
        <v>3.9038759999999984E-3</v>
      </c>
      <c r="D23" s="44">
        <f t="shared" si="3"/>
        <v>5.6879159999999995E-3</v>
      </c>
      <c r="E23" s="46">
        <f t="shared" si="4"/>
        <v>8.4204959999999995E-3</v>
      </c>
      <c r="F23" s="43">
        <f t="shared" si="5"/>
        <v>1.1220899999999999E-2</v>
      </c>
      <c r="G23" s="50">
        <f t="shared" si="6"/>
        <v>1.457376E-2</v>
      </c>
    </row>
    <row r="24" spans="1:7" x14ac:dyDescent="0.25">
      <c r="A24" s="38">
        <v>140</v>
      </c>
      <c r="B24" s="37">
        <f t="shared" si="1"/>
        <v>0.14000000000000001</v>
      </c>
      <c r="C24" s="41">
        <f t="shared" si="2"/>
        <v>3.9632219999999998E-3</v>
      </c>
      <c r="D24" s="44">
        <f t="shared" si="3"/>
        <v>5.7736379999999993E-3</v>
      </c>
      <c r="E24" s="47">
        <f t="shared" si="4"/>
        <v>8.545782E-3</v>
      </c>
      <c r="F24" s="43">
        <f t="shared" si="5"/>
        <v>1.138575E-2</v>
      </c>
      <c r="G24" s="50">
        <f t="shared" si="6"/>
        <v>1.4784768E-2</v>
      </c>
    </row>
    <row r="25" spans="1:7" x14ac:dyDescent="0.25">
      <c r="A25" s="38">
        <v>160</v>
      </c>
      <c r="B25" s="37">
        <f t="shared" si="1"/>
        <v>0.16</v>
      </c>
      <c r="C25" s="41">
        <f t="shared" si="2"/>
        <v>4.1327819999999989E-3</v>
      </c>
      <c r="D25" s="44">
        <f t="shared" si="3"/>
        <v>6.0185580000000002E-3</v>
      </c>
      <c r="E25" s="47">
        <f t="shared" si="4"/>
        <v>8.9037419999999992E-3</v>
      </c>
      <c r="F25" s="48">
        <f t="shared" si="5"/>
        <v>1.1856750000000003E-2</v>
      </c>
      <c r="G25" s="50">
        <f t="shared" si="6"/>
        <v>1.5387648E-2</v>
      </c>
    </row>
  </sheetData>
  <mergeCells count="5">
    <mergeCell ref="A2:G2"/>
    <mergeCell ref="A5:A6"/>
    <mergeCell ref="C5:G5"/>
    <mergeCell ref="A3:G3"/>
    <mergeCell ref="A4:G4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Трубки без покрытия</vt:lpstr>
      <vt:lpstr>Трубка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2016-06-30T14:14:35Z</dcterms:modified>
</cp:coreProperties>
</file>